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C68" i="1"/>
  <c r="E5" i="1" l="1"/>
  <c r="E4" i="1"/>
  <c r="C78" i="1" l="1"/>
  <c r="C81" i="1"/>
  <c r="E18" i="1"/>
  <c r="E17" i="1"/>
  <c r="E16" i="1"/>
  <c r="D16" i="1"/>
  <c r="C37" i="1"/>
  <c r="D18" i="1"/>
  <c r="D17" i="1"/>
  <c r="C10" i="1"/>
  <c r="E6" i="1" l="1"/>
  <c r="C11" i="1" s="1"/>
  <c r="D42" i="1" s="1"/>
  <c r="E42" i="1" s="1"/>
  <c r="D43" i="1" l="1"/>
  <c r="D44" i="1"/>
  <c r="C50" i="1"/>
  <c r="E44" i="1" l="1"/>
  <c r="C52" i="1" s="1"/>
  <c r="E69" i="1" s="1"/>
  <c r="E43" i="1"/>
  <c r="C51" i="1" s="1"/>
  <c r="D45" i="1"/>
  <c r="C71" i="1"/>
  <c r="C72" i="1"/>
  <c r="C70" i="1"/>
  <c r="C69" i="1"/>
  <c r="E71" i="1" l="1"/>
  <c r="E72" i="1"/>
  <c r="E67" i="1"/>
  <c r="E70" i="1"/>
  <c r="D72" i="1"/>
  <c r="D70" i="1"/>
  <c r="D71" i="1"/>
  <c r="D67" i="1"/>
  <c r="D69" i="1"/>
  <c r="D68" i="1"/>
  <c r="E68" i="1"/>
</calcChain>
</file>

<file path=xl/sharedStrings.xml><?xml version="1.0" encoding="utf-8"?>
<sst xmlns="http://schemas.openxmlformats.org/spreadsheetml/2006/main" count="86" uniqueCount="58">
  <si>
    <t>1. Определение ФОТ складского хозяйства.</t>
  </si>
  <si>
    <t>№ п/п</t>
  </si>
  <si>
    <t xml:space="preserve">Должность </t>
  </si>
  <si>
    <t>ЗП</t>
  </si>
  <si>
    <t>ФОТ</t>
  </si>
  <si>
    <t>Заведующий складом</t>
  </si>
  <si>
    <t>Кладовщик</t>
  </si>
  <si>
    <t>Кол-во сотрудников</t>
  </si>
  <si>
    <t>2. Распределение ФОТ на постоянную и переменную часть.</t>
  </si>
  <si>
    <t>Тип оплаты</t>
  </si>
  <si>
    <t>Сумма</t>
  </si>
  <si>
    <t>Постоянная часть</t>
  </si>
  <si>
    <t>Переменная часть (премиальная)</t>
  </si>
  <si>
    <t>Параметр</t>
  </si>
  <si>
    <t>Штуки</t>
  </si>
  <si>
    <t>Строки</t>
  </si>
  <si>
    <t>Вес, кг.</t>
  </si>
  <si>
    <t>Значимость</t>
  </si>
  <si>
    <t>Значение за год</t>
  </si>
  <si>
    <t>Значение за месяц</t>
  </si>
  <si>
    <t>Параметр анализа</t>
  </si>
  <si>
    <t>Значение за месяц на среднее кол-во струдников</t>
  </si>
  <si>
    <t>Месяц</t>
  </si>
  <si>
    <t>Среднее количество сотрудников</t>
  </si>
  <si>
    <t>Расценка</t>
  </si>
  <si>
    <t>Сумма за месяц на среднее кол-во сотрудников</t>
  </si>
  <si>
    <t>4. Определение среднего количества сотрудников.</t>
  </si>
  <si>
    <t>5. Распределение суммы переменной части по параметрам анализа и значимости.</t>
  </si>
  <si>
    <t>6. Определение расценок по параметрам анализа.</t>
  </si>
  <si>
    <t>7. Значение важности операций.</t>
  </si>
  <si>
    <t>Операция</t>
  </si>
  <si>
    <t>Важность</t>
  </si>
  <si>
    <t>Принял</t>
  </si>
  <si>
    <t>Набрал</t>
  </si>
  <si>
    <t>Упаковал</t>
  </si>
  <si>
    <t>Отгрузил</t>
  </si>
  <si>
    <t>Переместил</t>
  </si>
  <si>
    <t>Пересчитал</t>
  </si>
  <si>
    <t>8. Расчет окончательных расценок по операциям и параметрам анализа.</t>
  </si>
  <si>
    <t>Строка</t>
  </si>
  <si>
    <t>Штука</t>
  </si>
  <si>
    <t>Процент увеличения начальных данных</t>
  </si>
  <si>
    <t>9. Предложение по мотивации Заведующего складом.</t>
  </si>
  <si>
    <t>Окладная часть (постоянная)</t>
  </si>
  <si>
    <t>Выработка зав. склада</t>
  </si>
  <si>
    <t>Процент от выработки кладовщиков (10%)</t>
  </si>
  <si>
    <t>Примерный расчет марта 2021</t>
  </si>
  <si>
    <t>Порядок на складе</t>
  </si>
  <si>
    <t>10. Ошибки</t>
  </si>
  <si>
    <t>Вычерк</t>
  </si>
  <si>
    <t>Нет ШК у товара на остатках</t>
  </si>
  <si>
    <t>Ошибка</t>
  </si>
  <si>
    <t>Сумма ошибок</t>
  </si>
  <si>
    <t>Коэффициент, учитывающий увеличение производительности при внедрении WMS или изменение процессов</t>
  </si>
  <si>
    <t>Оклад 18 000 руб. на 4 чел.</t>
  </si>
  <si>
    <t>Остальное в переменную часть</t>
  </si>
  <si>
    <t>Округление</t>
  </si>
  <si>
    <t>3. Исходные данные для расчета (статистика за 1 год - с 01.04.2020г. по 31.03.2021г.)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</si>
</sst>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9" fontId="0" fillId="2" borderId="1" xfId="0" applyNumberFormat="1" applyFill="1" applyBorder="1" applyAlignment="1">
      <alignment vertical="center"/>
    </xf>
    <xf numFmtId="3" fontId="0" fillId="0" borderId="0" xfId="0" applyNumberFormat="1" applyBorder="1" applyAlignment="1">
      <alignment horizontal="right" vertical="center"/>
    </xf>
    <xf numFmtId="3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0" borderId="2" xfId="0" applyNumberFormat="1" applyBorder="1" applyAlignment="1">
      <alignment horizontal="left" vertical="center" wrapText="1"/>
    </xf>
    <xf numFmtId="3" fontId="0" fillId="0" borderId="0" xfId="0" applyNumberForma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E500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topLeftCell="A70" workbookViewId="0">
      <selection activeCell="D82" sqref="D82"/>
    </sheetView>
  </sheetViews>
  <sheetFormatPr defaultColWidth="8.85546875" defaultRowHeight="15" x14ac:dyDescent="0.25"/>
  <cols>
    <col min="1" max="1" width="7.85546875" style="1" customWidth="1"/>
    <col min="2" max="2" width="38.28515625" style="1" bestFit="1" customWidth="1"/>
    <col min="3" max="3" width="18.7109375" style="1" bestFit="1" customWidth="1"/>
    <col min="4" max="4" width="18.28515625" style="1" customWidth="1"/>
    <col min="5" max="5" width="21.7109375" style="1" customWidth="1"/>
    <col min="6" max="16384" width="8.85546875" style="1"/>
  </cols>
  <sheetData>
    <row r="1" spans="1:5" s="6" customFormat="1" x14ac:dyDescent="0.25">
      <c r="A1" s="6" t="s">
        <v>0</v>
      </c>
    </row>
    <row r="3" spans="1:5" s="3" customFormat="1" x14ac:dyDescent="0.25">
      <c r="A3" s="2" t="s">
        <v>1</v>
      </c>
      <c r="B3" s="2" t="s">
        <v>2</v>
      </c>
      <c r="C3" s="2" t="s">
        <v>7</v>
      </c>
      <c r="D3" s="2" t="s">
        <v>3</v>
      </c>
      <c r="E3" s="2" t="s">
        <v>4</v>
      </c>
    </row>
    <row r="4" spans="1:5" x14ac:dyDescent="0.25">
      <c r="A4" s="4">
        <v>1</v>
      </c>
      <c r="B4" s="4" t="s">
        <v>5</v>
      </c>
      <c r="C4" s="4">
        <v>1</v>
      </c>
      <c r="D4" s="5">
        <v>40000</v>
      </c>
      <c r="E4" s="5">
        <f>C4*D4</f>
        <v>40000</v>
      </c>
    </row>
    <row r="5" spans="1:5" x14ac:dyDescent="0.25">
      <c r="A5" s="4">
        <v>2</v>
      </c>
      <c r="B5" s="4" t="s">
        <v>6</v>
      </c>
      <c r="C5" s="4">
        <v>3</v>
      </c>
      <c r="D5" s="5">
        <v>30000</v>
      </c>
      <c r="E5" s="5">
        <f>C5*D5</f>
        <v>90000</v>
      </c>
    </row>
    <row r="6" spans="1:5" s="6" customFormat="1" x14ac:dyDescent="0.25">
      <c r="E6" s="7">
        <f>SUM(E4:E5)</f>
        <v>130000</v>
      </c>
    </row>
    <row r="7" spans="1:5" s="6" customFormat="1" x14ac:dyDescent="0.25">
      <c r="A7" s="6" t="s">
        <v>8</v>
      </c>
    </row>
    <row r="9" spans="1:5" s="3" customFormat="1" x14ac:dyDescent="0.25">
      <c r="A9" s="2" t="s">
        <v>1</v>
      </c>
      <c r="B9" s="2" t="s">
        <v>9</v>
      </c>
      <c r="C9" s="2" t="s">
        <v>10</v>
      </c>
    </row>
    <row r="10" spans="1:5" x14ac:dyDescent="0.25">
      <c r="A10" s="4">
        <v>1</v>
      </c>
      <c r="B10" s="4" t="s">
        <v>11</v>
      </c>
      <c r="C10" s="5">
        <f>18000*4</f>
        <v>72000</v>
      </c>
      <c r="D10" s="1" t="s">
        <v>54</v>
      </c>
    </row>
    <row r="11" spans="1:5" x14ac:dyDescent="0.25">
      <c r="A11" s="4">
        <v>2</v>
      </c>
      <c r="B11" s="4" t="s">
        <v>12</v>
      </c>
      <c r="C11" s="26">
        <f>E6-C10</f>
        <v>58000</v>
      </c>
      <c r="D11" s="1" t="s">
        <v>55</v>
      </c>
    </row>
    <row r="13" spans="1:5" s="6" customFormat="1" x14ac:dyDescent="0.25">
      <c r="A13" s="6" t="s">
        <v>57</v>
      </c>
    </row>
    <row r="15" spans="1:5" s="3" customFormat="1" ht="45" x14ac:dyDescent="0.25">
      <c r="A15" s="2" t="s">
        <v>1</v>
      </c>
      <c r="B15" s="2" t="s">
        <v>20</v>
      </c>
      <c r="C15" s="2" t="s">
        <v>18</v>
      </c>
      <c r="D15" s="2" t="s">
        <v>19</v>
      </c>
      <c r="E15" s="27" t="s">
        <v>21</v>
      </c>
    </row>
    <row r="16" spans="1:5" x14ac:dyDescent="0.25">
      <c r="A16" s="4">
        <v>1</v>
      </c>
      <c r="B16" s="4" t="s">
        <v>15</v>
      </c>
      <c r="C16" s="5">
        <v>86914</v>
      </c>
      <c r="D16" s="5">
        <f>C16/12</f>
        <v>7242.833333333333</v>
      </c>
      <c r="E16" s="26">
        <f>D16/D37*(1+C20)</f>
        <v>1810.7083333333333</v>
      </c>
    </row>
    <row r="17" spans="1:7" x14ac:dyDescent="0.25">
      <c r="A17" s="4">
        <v>2</v>
      </c>
      <c r="B17" s="4" t="s">
        <v>14</v>
      </c>
      <c r="C17" s="5">
        <v>4090972</v>
      </c>
      <c r="D17" s="5">
        <f>C17/12</f>
        <v>340914.33333333331</v>
      </c>
      <c r="E17" s="26">
        <f>D17/D37*(1+C20)</f>
        <v>85228.583333333328</v>
      </c>
    </row>
    <row r="18" spans="1:7" x14ac:dyDescent="0.25">
      <c r="A18" s="4">
        <v>3</v>
      </c>
      <c r="B18" s="4" t="s">
        <v>16</v>
      </c>
      <c r="C18" s="5">
        <v>427281.5</v>
      </c>
      <c r="D18" s="5">
        <f>C18/12</f>
        <v>35606.791666666664</v>
      </c>
      <c r="E18" s="26">
        <f>D18/D37*(1+C20)</f>
        <v>8901.6979166666661</v>
      </c>
    </row>
    <row r="19" spans="1:7" x14ac:dyDescent="0.25">
      <c r="A19" s="10"/>
      <c r="B19" s="10"/>
      <c r="C19" s="11"/>
      <c r="D19" s="11"/>
      <c r="E19" s="22"/>
    </row>
    <row r="20" spans="1:7" ht="39.6" customHeight="1" x14ac:dyDescent="0.25">
      <c r="A20" s="32" t="s">
        <v>41</v>
      </c>
      <c r="B20" s="32"/>
      <c r="C20" s="9">
        <v>0</v>
      </c>
      <c r="D20" s="34" t="s">
        <v>53</v>
      </c>
      <c r="E20" s="35"/>
      <c r="F20" s="35"/>
      <c r="G20" s="35"/>
    </row>
    <row r="21" spans="1:7" x14ac:dyDescent="0.25">
      <c r="A21" s="10"/>
      <c r="B21" s="10"/>
      <c r="C21" s="11"/>
      <c r="D21" s="11"/>
      <c r="E21" s="10"/>
    </row>
    <row r="22" spans="1:7" s="6" customFormat="1" x14ac:dyDescent="0.25">
      <c r="A22" s="14" t="s">
        <v>26</v>
      </c>
      <c r="B22" s="14"/>
      <c r="C22" s="13"/>
      <c r="D22" s="13"/>
      <c r="E22" s="14"/>
    </row>
    <row r="23" spans="1:7" x14ac:dyDescent="0.25">
      <c r="A23" s="10"/>
      <c r="B23" s="10"/>
      <c r="C23" s="11"/>
      <c r="D23" s="11"/>
      <c r="E23" s="10"/>
    </row>
    <row r="24" spans="1:7" s="3" customFormat="1" x14ac:dyDescent="0.25">
      <c r="A24" s="2" t="s">
        <v>1</v>
      </c>
      <c r="B24" s="2" t="s">
        <v>22</v>
      </c>
      <c r="C24" s="17" t="s">
        <v>7</v>
      </c>
      <c r="D24" s="18"/>
      <c r="E24" s="12"/>
    </row>
    <row r="25" spans="1:7" x14ac:dyDescent="0.25">
      <c r="A25" s="4">
        <v>1</v>
      </c>
      <c r="B25" s="15">
        <v>43922</v>
      </c>
      <c r="C25" s="5">
        <v>2</v>
      </c>
      <c r="D25" s="11"/>
      <c r="E25" s="10"/>
    </row>
    <row r="26" spans="1:7" x14ac:dyDescent="0.25">
      <c r="A26" s="4">
        <v>2</v>
      </c>
      <c r="B26" s="15">
        <v>43952</v>
      </c>
      <c r="C26" s="5">
        <v>2</v>
      </c>
      <c r="D26" s="11"/>
      <c r="E26" s="10"/>
    </row>
    <row r="27" spans="1:7" x14ac:dyDescent="0.25">
      <c r="A27" s="4">
        <v>3</v>
      </c>
      <c r="B27" s="15">
        <v>43983</v>
      </c>
      <c r="C27" s="5">
        <v>3</v>
      </c>
      <c r="D27" s="11"/>
      <c r="E27" s="10"/>
    </row>
    <row r="28" spans="1:7" x14ac:dyDescent="0.25">
      <c r="A28" s="4">
        <v>4</v>
      </c>
      <c r="B28" s="15">
        <v>44013</v>
      </c>
      <c r="C28" s="5">
        <v>3</v>
      </c>
      <c r="D28" s="11"/>
      <c r="E28" s="10"/>
    </row>
    <row r="29" spans="1:7" x14ac:dyDescent="0.25">
      <c r="A29" s="4">
        <v>5</v>
      </c>
      <c r="B29" s="15">
        <v>44044</v>
      </c>
      <c r="C29" s="5">
        <v>3</v>
      </c>
      <c r="D29" s="11"/>
      <c r="E29" s="10"/>
    </row>
    <row r="30" spans="1:7" x14ac:dyDescent="0.25">
      <c r="A30" s="4">
        <v>6</v>
      </c>
      <c r="B30" s="15">
        <v>44075</v>
      </c>
      <c r="C30" s="5">
        <v>2</v>
      </c>
      <c r="D30" s="11"/>
      <c r="E30" s="10"/>
    </row>
    <row r="31" spans="1:7" x14ac:dyDescent="0.25">
      <c r="A31" s="4">
        <v>7</v>
      </c>
      <c r="B31" s="15">
        <v>44105</v>
      </c>
      <c r="C31" s="5">
        <v>4</v>
      </c>
      <c r="D31" s="11"/>
      <c r="E31" s="10"/>
    </row>
    <row r="32" spans="1:7" x14ac:dyDescent="0.25">
      <c r="A32" s="4">
        <v>8</v>
      </c>
      <c r="B32" s="15">
        <v>44136</v>
      </c>
      <c r="C32" s="5">
        <v>4</v>
      </c>
      <c r="D32" s="11"/>
      <c r="E32" s="10"/>
    </row>
    <row r="33" spans="1:5" x14ac:dyDescent="0.25">
      <c r="A33" s="4">
        <v>9</v>
      </c>
      <c r="B33" s="15">
        <v>44166</v>
      </c>
      <c r="C33" s="5">
        <v>4</v>
      </c>
      <c r="D33" s="11"/>
      <c r="E33" s="10"/>
    </row>
    <row r="34" spans="1:5" x14ac:dyDescent="0.25">
      <c r="A34" s="4">
        <v>10</v>
      </c>
      <c r="B34" s="15">
        <v>44197</v>
      </c>
      <c r="C34" s="5">
        <v>4</v>
      </c>
      <c r="D34" s="11"/>
      <c r="E34" s="10"/>
    </row>
    <row r="35" spans="1:5" x14ac:dyDescent="0.25">
      <c r="A35" s="4">
        <v>11</v>
      </c>
      <c r="B35" s="15">
        <v>44228</v>
      </c>
      <c r="C35" s="5">
        <v>4</v>
      </c>
      <c r="D35" s="11"/>
      <c r="E35" s="10"/>
    </row>
    <row r="36" spans="1:5" x14ac:dyDescent="0.25">
      <c r="A36" s="4">
        <v>12</v>
      </c>
      <c r="B36" s="15">
        <v>44256</v>
      </c>
      <c r="C36" s="5">
        <v>4</v>
      </c>
      <c r="D36" s="25" t="s">
        <v>56</v>
      </c>
      <c r="E36" s="10"/>
    </row>
    <row r="37" spans="1:5" s="6" customFormat="1" x14ac:dyDescent="0.25">
      <c r="A37" s="31" t="s">
        <v>23</v>
      </c>
      <c r="B37" s="31"/>
      <c r="C37" s="28">
        <f>(SUM(C25:C36))/A36</f>
        <v>3.25</v>
      </c>
      <c r="D37" s="13">
        <v>4</v>
      </c>
      <c r="E37" s="14"/>
    </row>
    <row r="39" spans="1:5" s="6" customFormat="1" x14ac:dyDescent="0.25">
      <c r="A39" s="6" t="s">
        <v>27</v>
      </c>
    </row>
    <row r="41" spans="1:5" ht="45" x14ac:dyDescent="0.25">
      <c r="A41" s="2" t="s">
        <v>1</v>
      </c>
      <c r="B41" s="2" t="s">
        <v>20</v>
      </c>
      <c r="C41" s="23" t="s">
        <v>17</v>
      </c>
      <c r="D41" s="8" t="s">
        <v>10</v>
      </c>
      <c r="E41" s="29" t="s">
        <v>25</v>
      </c>
    </row>
    <row r="42" spans="1:5" x14ac:dyDescent="0.25">
      <c r="A42" s="4">
        <v>1</v>
      </c>
      <c r="B42" s="4" t="s">
        <v>15</v>
      </c>
      <c r="C42" s="24">
        <v>0.4</v>
      </c>
      <c r="D42" s="5">
        <f>C11*C42</f>
        <v>23200</v>
      </c>
      <c r="E42" s="30">
        <f>D42/D37</f>
        <v>5800</v>
      </c>
    </row>
    <row r="43" spans="1:5" x14ac:dyDescent="0.25">
      <c r="A43" s="4">
        <v>2</v>
      </c>
      <c r="B43" s="4" t="s">
        <v>14</v>
      </c>
      <c r="C43" s="24">
        <v>0.3</v>
      </c>
      <c r="D43" s="5">
        <f>C11*C43</f>
        <v>17400</v>
      </c>
      <c r="E43" s="30">
        <f>D43/D37</f>
        <v>4350</v>
      </c>
    </row>
    <row r="44" spans="1:5" x14ac:dyDescent="0.25">
      <c r="A44" s="4">
        <v>3</v>
      </c>
      <c r="B44" s="4" t="s">
        <v>16</v>
      </c>
      <c r="C44" s="24">
        <v>0.3</v>
      </c>
      <c r="D44" s="5">
        <f>C11*C44</f>
        <v>17400</v>
      </c>
      <c r="E44" s="30">
        <f>D44/D37</f>
        <v>4350</v>
      </c>
    </row>
    <row r="45" spans="1:5" s="6" customFormat="1" x14ac:dyDescent="0.25">
      <c r="D45" s="7">
        <f>SUM(D42:D44)</f>
        <v>58000</v>
      </c>
    </row>
    <row r="47" spans="1:5" s="6" customFormat="1" x14ac:dyDescent="0.25">
      <c r="A47" s="6" t="s">
        <v>28</v>
      </c>
    </row>
    <row r="49" spans="1:3" x14ac:dyDescent="0.25">
      <c r="A49" s="2" t="s">
        <v>1</v>
      </c>
      <c r="B49" s="2" t="s">
        <v>20</v>
      </c>
      <c r="C49" s="2" t="s">
        <v>24</v>
      </c>
    </row>
    <row r="50" spans="1:3" x14ac:dyDescent="0.25">
      <c r="A50" s="4">
        <v>1</v>
      </c>
      <c r="B50" s="4" t="s">
        <v>15</v>
      </c>
      <c r="C50" s="19">
        <f>E42/E16</f>
        <v>3.2031663483443404</v>
      </c>
    </row>
    <row r="51" spans="1:3" x14ac:dyDescent="0.25">
      <c r="A51" s="4">
        <v>2</v>
      </c>
      <c r="B51" s="4" t="s">
        <v>14</v>
      </c>
      <c r="C51" s="19">
        <f>E43/E17</f>
        <v>5.1039215130291776E-2</v>
      </c>
    </row>
    <row r="52" spans="1:3" x14ac:dyDescent="0.25">
      <c r="A52" s="4">
        <v>3</v>
      </c>
      <c r="B52" s="4" t="s">
        <v>16</v>
      </c>
      <c r="C52" s="19">
        <f>E44/E18</f>
        <v>0.48867081771618948</v>
      </c>
    </row>
    <row r="54" spans="1:3" s="6" customFormat="1" x14ac:dyDescent="0.25">
      <c r="A54" s="6" t="s">
        <v>29</v>
      </c>
    </row>
    <row r="56" spans="1:3" s="3" customFormat="1" x14ac:dyDescent="0.25">
      <c r="A56" s="2" t="s">
        <v>1</v>
      </c>
      <c r="B56" s="2" t="s">
        <v>30</v>
      </c>
      <c r="C56" s="23" t="s">
        <v>31</v>
      </c>
    </row>
    <row r="57" spans="1:3" x14ac:dyDescent="0.25">
      <c r="A57" s="4">
        <v>1</v>
      </c>
      <c r="B57" s="2" t="s">
        <v>32</v>
      </c>
      <c r="C57" s="24">
        <v>0.3</v>
      </c>
    </row>
    <row r="58" spans="1:3" x14ac:dyDescent="0.25">
      <c r="A58" s="4">
        <v>2</v>
      </c>
      <c r="B58" s="2" t="s">
        <v>33</v>
      </c>
      <c r="C58" s="24">
        <v>0.14000000000000001</v>
      </c>
    </row>
    <row r="59" spans="1:3" x14ac:dyDescent="0.25">
      <c r="A59" s="4">
        <v>3</v>
      </c>
      <c r="B59" s="2" t="s">
        <v>34</v>
      </c>
      <c r="C59" s="24">
        <v>0.14000000000000001</v>
      </c>
    </row>
    <row r="60" spans="1:3" x14ac:dyDescent="0.25">
      <c r="A60" s="4">
        <v>4</v>
      </c>
      <c r="B60" s="2" t="s">
        <v>35</v>
      </c>
      <c r="C60" s="24">
        <v>0.14000000000000001</v>
      </c>
    </row>
    <row r="61" spans="1:3" x14ac:dyDescent="0.25">
      <c r="A61" s="4">
        <v>5</v>
      </c>
      <c r="B61" s="2" t="s">
        <v>36</v>
      </c>
      <c r="C61" s="24">
        <v>0.14000000000000001</v>
      </c>
    </row>
    <row r="62" spans="1:3" x14ac:dyDescent="0.25">
      <c r="A62" s="4">
        <v>6</v>
      </c>
      <c r="B62" s="2" t="s">
        <v>37</v>
      </c>
      <c r="C62" s="24">
        <v>0.14000000000000001</v>
      </c>
    </row>
    <row r="64" spans="1:3" s="6" customFormat="1" x14ac:dyDescent="0.25">
      <c r="A64" s="6" t="s">
        <v>38</v>
      </c>
    </row>
    <row r="66" spans="1:5" s="3" customFormat="1" x14ac:dyDescent="0.25">
      <c r="A66" s="2" t="s">
        <v>1</v>
      </c>
      <c r="B66" s="2" t="s">
        <v>30</v>
      </c>
      <c r="C66" s="2" t="s">
        <v>39</v>
      </c>
      <c r="D66" s="2" t="s">
        <v>40</v>
      </c>
      <c r="E66" s="2" t="s">
        <v>16</v>
      </c>
    </row>
    <row r="67" spans="1:5" x14ac:dyDescent="0.25">
      <c r="A67" s="4">
        <v>1</v>
      </c>
      <c r="B67" s="2" t="s">
        <v>32</v>
      </c>
      <c r="C67" s="20">
        <f>$C$50*$A$62*C57</f>
        <v>5.765699427019813</v>
      </c>
      <c r="D67" s="20">
        <f>$C$51*$A$62*C57</f>
        <v>9.1870587234525194E-2</v>
      </c>
      <c r="E67" s="20">
        <f>$C$52*$A$62*C57</f>
        <v>0.87960747188914112</v>
      </c>
    </row>
    <row r="68" spans="1:5" x14ac:dyDescent="0.25">
      <c r="A68" s="4">
        <v>2</v>
      </c>
      <c r="B68" s="2" t="s">
        <v>33</v>
      </c>
      <c r="C68" s="20">
        <f>$C$50*$A$62*C58</f>
        <v>2.6906597326092463</v>
      </c>
      <c r="D68" s="20">
        <f t="shared" ref="D68:D72" si="0">$C$51*$A$62*C58</f>
        <v>4.2872940709445098E-2</v>
      </c>
      <c r="E68" s="20">
        <f t="shared" ref="E68:E72" si="1">$C$52*$A$62*C58</f>
        <v>0.41048348688159925</v>
      </c>
    </row>
    <row r="69" spans="1:5" x14ac:dyDescent="0.25">
      <c r="A69" s="4">
        <v>3</v>
      </c>
      <c r="B69" s="2" t="s">
        <v>34</v>
      </c>
      <c r="C69" s="20">
        <f t="shared" ref="C68:C72" si="2">$C$50*$A$62*C59</f>
        <v>2.6906597326092463</v>
      </c>
      <c r="D69" s="20">
        <f t="shared" si="0"/>
        <v>4.2872940709445098E-2</v>
      </c>
      <c r="E69" s="20">
        <f t="shared" si="1"/>
        <v>0.41048348688159925</v>
      </c>
    </row>
    <row r="70" spans="1:5" x14ac:dyDescent="0.25">
      <c r="A70" s="4">
        <v>4</v>
      </c>
      <c r="B70" s="2" t="s">
        <v>35</v>
      </c>
      <c r="C70" s="20">
        <f t="shared" si="2"/>
        <v>2.6906597326092463</v>
      </c>
      <c r="D70" s="20">
        <f t="shared" si="0"/>
        <v>4.2872940709445098E-2</v>
      </c>
      <c r="E70" s="20">
        <f t="shared" si="1"/>
        <v>0.41048348688159925</v>
      </c>
    </row>
    <row r="71" spans="1:5" x14ac:dyDescent="0.25">
      <c r="A71" s="4">
        <v>5</v>
      </c>
      <c r="B71" s="2" t="s">
        <v>36</v>
      </c>
      <c r="C71" s="20">
        <f t="shared" si="2"/>
        <v>2.6906597326092463</v>
      </c>
      <c r="D71" s="20">
        <f t="shared" si="0"/>
        <v>4.2872940709445098E-2</v>
      </c>
      <c r="E71" s="20">
        <f t="shared" si="1"/>
        <v>0.41048348688159925</v>
      </c>
    </row>
    <row r="72" spans="1:5" x14ac:dyDescent="0.25">
      <c r="A72" s="4">
        <v>6</v>
      </c>
      <c r="B72" s="2" t="s">
        <v>37</v>
      </c>
      <c r="C72" s="20">
        <f t="shared" si="2"/>
        <v>2.6906597326092463</v>
      </c>
      <c r="D72" s="20">
        <f t="shared" si="0"/>
        <v>4.2872940709445098E-2</v>
      </c>
      <c r="E72" s="20">
        <f t="shared" si="1"/>
        <v>0.41048348688159925</v>
      </c>
    </row>
    <row r="74" spans="1:5" s="6" customFormat="1" x14ac:dyDescent="0.25">
      <c r="A74" s="6" t="s">
        <v>42</v>
      </c>
    </row>
    <row r="76" spans="1:5" s="3" customFormat="1" x14ac:dyDescent="0.25">
      <c r="A76" s="2" t="s">
        <v>1</v>
      </c>
      <c r="B76" s="2" t="s">
        <v>13</v>
      </c>
      <c r="C76" s="2" t="s">
        <v>10</v>
      </c>
    </row>
    <row r="77" spans="1:5" x14ac:dyDescent="0.25">
      <c r="A77" s="4">
        <v>1</v>
      </c>
      <c r="B77" s="4" t="s">
        <v>43</v>
      </c>
      <c r="C77" s="5">
        <v>18000</v>
      </c>
    </row>
    <row r="78" spans="1:5" x14ac:dyDescent="0.25">
      <c r="A78" s="4">
        <v>2</v>
      </c>
      <c r="B78" s="4" t="s">
        <v>45</v>
      </c>
      <c r="C78" s="5">
        <f>(60000-15000)*0.1</f>
        <v>4500</v>
      </c>
    </row>
    <row r="79" spans="1:5" x14ac:dyDescent="0.25">
      <c r="A79" s="4">
        <v>3</v>
      </c>
      <c r="B79" s="4" t="s">
        <v>47</v>
      </c>
      <c r="C79" s="5">
        <v>5000</v>
      </c>
    </row>
    <row r="80" spans="1:5" x14ac:dyDescent="0.25">
      <c r="A80" s="4">
        <v>4</v>
      </c>
      <c r="B80" s="4" t="s">
        <v>44</v>
      </c>
      <c r="C80" s="5">
        <v>15000</v>
      </c>
    </row>
    <row r="81" spans="1:3" s="6" customFormat="1" x14ac:dyDescent="0.25">
      <c r="A81" s="33" t="s">
        <v>46</v>
      </c>
      <c r="B81" s="33"/>
      <c r="C81" s="7">
        <f>SUM(C77:C80)</f>
        <v>42500</v>
      </c>
    </row>
    <row r="83" spans="1:3" s="6" customFormat="1" x14ac:dyDescent="0.25">
      <c r="A83" s="6" t="s">
        <v>48</v>
      </c>
    </row>
    <row r="85" spans="1:3" s="21" customFormat="1" x14ac:dyDescent="0.25">
      <c r="A85" s="16" t="s">
        <v>1</v>
      </c>
      <c r="B85" s="16" t="s">
        <v>51</v>
      </c>
      <c r="C85" s="16" t="s">
        <v>52</v>
      </c>
    </row>
    <row r="86" spans="1:3" x14ac:dyDescent="0.25">
      <c r="A86" s="4">
        <v>1</v>
      </c>
      <c r="B86" s="4" t="s">
        <v>49</v>
      </c>
      <c r="C86" s="4">
        <v>50</v>
      </c>
    </row>
    <row r="87" spans="1:3" x14ac:dyDescent="0.25">
      <c r="A87" s="4">
        <v>2</v>
      </c>
      <c r="B87" s="4" t="s">
        <v>50</v>
      </c>
      <c r="C87" s="4">
        <v>100</v>
      </c>
    </row>
  </sheetData>
  <mergeCells count="4">
    <mergeCell ref="A37:B37"/>
    <mergeCell ref="A20:B20"/>
    <mergeCell ref="A81:B81"/>
    <mergeCell ref="D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2022-03-31T14:18:38Z</dcterms:modified>
</cp:coreProperties>
</file>